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"/>
    </mc:Choice>
  </mc:AlternateContent>
  <bookViews>
    <workbookView xWindow="0" yWindow="0" windowWidth="23040" windowHeight="8436"/>
  </bookViews>
  <sheets>
    <sheet name="Tabelle1" sheetId="1" r:id="rId1"/>
  </sheets>
  <calcPr calcId="152511"/>
</workbook>
</file>

<file path=xl/calcChain.xml><?xml version="1.0" encoding="utf-8"?>
<calcChain xmlns="http://schemas.openxmlformats.org/spreadsheetml/2006/main">
  <c r="C41" i="1" l="1"/>
  <c r="C23" i="1" l="1"/>
  <c r="B11" i="1" l="1"/>
  <c r="B13" i="1" s="1"/>
  <c r="A41" i="1" s="1"/>
  <c r="D41" i="1" s="1"/>
  <c r="D43" i="1" s="1"/>
  <c r="E41" i="1" l="1"/>
  <c r="G41" i="1" s="1"/>
  <c r="F41" i="1"/>
  <c r="F43" i="1" s="1"/>
  <c r="C32" i="1"/>
  <c r="A23" i="1" l="1"/>
  <c r="A32" i="1"/>
  <c r="D32" i="1" s="1"/>
  <c r="F32" i="1" s="1"/>
  <c r="D23" i="1" l="1"/>
  <c r="D25" i="1" s="1"/>
  <c r="F34" i="1"/>
  <c r="D34" i="1"/>
  <c r="E32" i="1"/>
  <c r="G32" i="1" s="1"/>
  <c r="F23" i="1" l="1"/>
  <c r="F25" i="1" s="1"/>
  <c r="E23" i="1"/>
  <c r="G23" i="1" s="1"/>
</calcChain>
</file>

<file path=xl/sharedStrings.xml><?xml version="1.0" encoding="utf-8"?>
<sst xmlns="http://schemas.openxmlformats.org/spreadsheetml/2006/main" count="69" uniqueCount="44">
  <si>
    <t>No. Of Cells</t>
  </si>
  <si>
    <t>I</t>
  </si>
  <si>
    <t>II</t>
  </si>
  <si>
    <t>III</t>
  </si>
  <si>
    <t>IV</t>
  </si>
  <si>
    <t>Mean Value</t>
  </si>
  <si>
    <t>Cells/mL</t>
  </si>
  <si>
    <t>Square 1x1 mm</t>
  </si>
  <si>
    <t>per 6-well plate</t>
  </si>
  <si>
    <t>Cells/ microwell</t>
  </si>
  <si>
    <t>Fill in the orange boxes</t>
  </si>
  <si>
    <t>Dilution</t>
  </si>
  <si>
    <t>none</t>
  </si>
  <si>
    <t>Stock Solution</t>
  </si>
  <si>
    <t>1+1</t>
  </si>
  <si>
    <t>1+2</t>
  </si>
  <si>
    <t>1+3</t>
  </si>
  <si>
    <t>1+4</t>
  </si>
  <si>
    <t>1+5</t>
  </si>
  <si>
    <t>1+6</t>
  </si>
  <si>
    <t>1+7</t>
  </si>
  <si>
    <t>1+8</t>
  </si>
  <si>
    <t>1+9</t>
  </si>
  <si>
    <r>
      <t>*</t>
    </r>
    <r>
      <rPr>
        <vertAlign val="superscript"/>
        <sz val="10"/>
        <color theme="1"/>
        <rFont val="News Gothic Lt BT"/>
      </rPr>
      <t xml:space="preserve">) </t>
    </r>
    <r>
      <rPr>
        <sz val="10"/>
        <color theme="1"/>
        <rFont val="News Gothic Lt BT"/>
        <family val="2"/>
      </rPr>
      <t>Dilution factor</t>
    </r>
  </si>
  <si>
    <r>
      <t>Dilution Factor*</t>
    </r>
    <r>
      <rPr>
        <vertAlign val="superscript"/>
        <sz val="10"/>
        <color theme="1"/>
        <rFont val="News Gothic Lt BT"/>
      </rPr>
      <t>)</t>
    </r>
    <r>
      <rPr>
        <sz val="10"/>
        <color theme="1"/>
        <rFont val="News Gothic Lt BT"/>
        <family val="2"/>
      </rPr>
      <t xml:space="preserve"> </t>
    </r>
  </si>
  <si>
    <t>• Distribution of cell in individual squares should be similar</t>
  </si>
  <si>
    <t>• Count ≥ 25 cells per square, (field red if &lt; 25 cells)</t>
  </si>
  <si>
    <t>• Stock solution remains undiluted</t>
  </si>
  <si>
    <t>Required cells</t>
  </si>
  <si>
    <t>Vol stock [mL]</t>
  </si>
  <si>
    <t>add cell culture medium [mL]</t>
  </si>
  <si>
    <t>Vol stock [µL]</t>
  </si>
  <si>
    <t>Typically, 0.35-1000 cells/microwell are seeded</t>
  </si>
  <si>
    <t>• If volume field turns red, the concentration of cells is too low for the chosen number of cells/microwell
• The required volume for one 6-well plate is multiplied by 6.5 to compensate for pipetting errors
• The required volume for one 24-well plate is multiplied by 26.5 to compensate for pipetting errors</t>
  </si>
  <si>
    <t>per 24-well plate</t>
  </si>
  <si>
    <t>Typically, 1-500 cells/microwell are seeded</t>
  </si>
  <si>
    <t>Typically, 100-5000 cells/microwell are seeded</t>
  </si>
  <si>
    <t>1) Cell number determination with hemocytometer (Neubauer chamber)</t>
  </si>
  <si>
    <t>Hemocytometer</t>
  </si>
  <si>
    <t>2) Dilution for C200  ̶  6-well</t>
  </si>
  <si>
    <t>3) Dilution for C880  ̶  6-well</t>
  </si>
  <si>
    <r>
      <t xml:space="preserve">4) Dilution for C680  </t>
    </r>
    <r>
      <rPr>
        <u/>
        <sz val="10"/>
        <color theme="1"/>
        <rFont val="Calibri"/>
        <family val="2"/>
      </rPr>
      <t>̶</t>
    </r>
    <r>
      <rPr>
        <u/>
        <sz val="10"/>
        <color theme="1"/>
        <rFont val="News Gothic Lt BT"/>
        <family val="2"/>
      </rPr>
      <t xml:space="preserve">  24-well</t>
    </r>
  </si>
  <si>
    <t>Dilutions for different chip formats</t>
  </si>
  <si>
    <t>per chip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</si>
</sst>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8">
    <font>
      <sz val="10"/>
      <color theme="1"/>
      <name val="News Gothic Lt BT"/>
      <family val="2"/>
    </font>
    <font>
      <b/>
      <sz val="12"/>
      <color theme="1"/>
      <name val="News Gothic Lt BT"/>
      <family val="2"/>
    </font>
    <font>
      <u/>
      <sz val="10"/>
      <color theme="1"/>
      <name val="News Gothic Lt BT"/>
      <family val="2"/>
    </font>
    <font>
      <b/>
      <sz val="10"/>
      <color theme="1"/>
      <name val="News Gothic Lt BT"/>
      <family val="2"/>
    </font>
    <font>
      <vertAlign val="superscript"/>
      <sz val="10"/>
      <color theme="1"/>
      <name val="News Gothic Lt BT"/>
    </font>
    <font>
      <sz val="10"/>
      <color theme="1"/>
      <name val="News Gothic Lt BT"/>
    </font>
    <font>
      <sz val="10"/>
      <color rgb="FFFF0000"/>
      <name val="News Gothic Lt BT"/>
      <family val="2"/>
    </font>
    <font>
      <u/>
      <sz val="10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3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2" fontId="0" fillId="4" borderId="1" xfId="0" applyNumberFormat="1" applyFill="1" applyBorder="1" applyAlignment="1">
      <alignment horizontal="center" vertical="center"/>
    </xf>
    <xf numFmtId="0" fontId="0" fillId="4" borderId="1" xfId="0" applyFill="1" applyBorder="1"/>
    <xf numFmtId="0" fontId="0" fillId="3" borderId="1" xfId="0" applyFill="1" applyBorder="1" applyAlignment="1">
      <alignment wrapText="1"/>
    </xf>
    <xf numFmtId="3" fontId="0" fillId="3" borderId="1" xfId="0" applyNumberFormat="1" applyFill="1" applyBorder="1" applyAlignment="1">
      <alignment horizontal="center"/>
    </xf>
    <xf numFmtId="3" fontId="0" fillId="4" borderId="1" xfId="0" applyNumberFormat="1" applyFill="1" applyBorder="1" applyAlignment="1">
      <alignment horizontal="center" vertical="center"/>
    </xf>
    <xf numFmtId="2" fontId="0" fillId="4" borderId="1" xfId="0" applyNumberFormat="1" applyFill="1" applyBorder="1"/>
    <xf numFmtId="4" fontId="0" fillId="4" borderId="1" xfId="0" applyNumberFormat="1" applyFill="1" applyBorder="1"/>
    <xf numFmtId="0" fontId="0" fillId="2" borderId="1" xfId="0" applyFill="1" applyBorder="1"/>
    <xf numFmtId="49" fontId="0" fillId="4" borderId="1" xfId="0" applyNumberFormat="1" applyFill="1" applyBorder="1" applyAlignment="1">
      <alignment horizontal="center"/>
    </xf>
    <xf numFmtId="0" fontId="1" fillId="0" borderId="1" xfId="0" applyFont="1" applyBorder="1"/>
    <xf numFmtId="0" fontId="0" fillId="0" borderId="1" xfId="0" applyBorder="1"/>
    <xf numFmtId="0" fontId="3" fillId="0" borderId="1" xfId="0" applyFont="1" applyBorder="1"/>
    <xf numFmtId="0" fontId="2" fillId="0" borderId="1" xfId="0" applyFont="1" applyBorder="1"/>
    <xf numFmtId="0" fontId="0" fillId="0" borderId="1" xfId="0" applyFill="1" applyBorder="1" applyAlignment="1">
      <alignment horizontal="center" vertical="center"/>
    </xf>
    <xf numFmtId="2" fontId="0" fillId="0" borderId="1" xfId="0" applyNumberFormat="1" applyFill="1" applyBorder="1" applyAlignment="1">
      <alignment horizontal="center" vertical="center"/>
    </xf>
    <xf numFmtId="0" fontId="0" fillId="0" borderId="2" xfId="0" applyBorder="1"/>
    <xf numFmtId="0" fontId="0" fillId="0" borderId="3" xfId="0" applyBorder="1"/>
    <xf numFmtId="0" fontId="3" fillId="4" borderId="0" xfId="0" applyFont="1" applyFill="1" applyBorder="1"/>
    <xf numFmtId="0" fontId="0" fillId="4" borderId="0" xfId="0" applyFill="1" applyBorder="1"/>
    <xf numFmtId="0" fontId="0" fillId="4" borderId="0" xfId="0" applyFill="1"/>
    <xf numFmtId="0" fontId="3" fillId="4" borderId="0" xfId="0" applyFont="1" applyFill="1"/>
    <xf numFmtId="0" fontId="0" fillId="0" borderId="5" xfId="0" applyBorder="1"/>
    <xf numFmtId="0" fontId="2" fillId="0" borderId="4" xfId="0" applyFont="1" applyBorder="1"/>
    <xf numFmtId="0" fontId="0" fillId="0" borderId="1" xfId="0" applyFill="1" applyBorder="1" applyAlignment="1">
      <alignment horizontal="center"/>
    </xf>
    <xf numFmtId="0" fontId="0" fillId="0" borderId="2" xfId="0" applyBorder="1" applyAlignment="1"/>
    <xf numFmtId="0" fontId="0" fillId="0" borderId="0" xfId="0" applyAlignment="1"/>
    <xf numFmtId="1" fontId="0" fillId="4" borderId="1" xfId="0" applyNumberFormat="1" applyFill="1" applyBorder="1" applyAlignment="1">
      <alignment horizontal="center"/>
    </xf>
    <xf numFmtId="0" fontId="0" fillId="0" borderId="0" xfId="0" applyFill="1"/>
    <xf numFmtId="0" fontId="0" fillId="0" borderId="0" xfId="0" applyFill="1" applyBorder="1"/>
    <xf numFmtId="0" fontId="3" fillId="0" borderId="0" xfId="0" applyFont="1" applyFill="1" applyBorder="1"/>
    <xf numFmtId="0" fontId="0" fillId="0" borderId="0" xfId="0" applyFill="1" applyBorder="1" applyAlignment="1">
      <alignment horizontal="left" vertical="top" wrapText="1"/>
    </xf>
    <xf numFmtId="0" fontId="0" fillId="0" borderId="1" xfId="0" applyFill="1" applyBorder="1" applyAlignment="1">
      <alignment horizontal="center" vertical="center" wrapText="1"/>
    </xf>
    <xf numFmtId="164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wrapText="1"/>
    </xf>
    <xf numFmtId="2" fontId="0" fillId="0" borderId="1" xfId="0" applyNumberFormat="1" applyFill="1" applyBorder="1"/>
    <xf numFmtId="0" fontId="5" fillId="0" borderId="1" xfId="0" applyFont="1" applyBorder="1"/>
    <xf numFmtId="0" fontId="0" fillId="4" borderId="0" xfId="0" applyFill="1" applyBorder="1" applyAlignment="1">
      <alignment horizontal="left" vertical="top" wrapText="1"/>
    </xf>
    <xf numFmtId="0" fontId="6" fillId="0" borderId="0" xfId="0" applyFont="1" applyFill="1"/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164" fontId="6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wrapText="1"/>
    </xf>
    <xf numFmtId="2" fontId="6" fillId="0" borderId="2" xfId="0" applyNumberFormat="1" applyFont="1" applyFill="1" applyBorder="1"/>
    <xf numFmtId="0" fontId="0" fillId="4" borderId="0" xfId="0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 wrapText="1"/>
    </xf>
    <xf numFmtId="2" fontId="0" fillId="4" borderId="0" xfId="0" applyNumberFormat="1" applyFill="1" applyBorder="1" applyAlignment="1">
      <alignment horizontal="center" vertical="center"/>
    </xf>
    <xf numFmtId="0" fontId="0" fillId="4" borderId="0" xfId="0" applyFill="1" applyBorder="1" applyAlignment="1">
      <alignment wrapText="1"/>
    </xf>
    <xf numFmtId="2" fontId="0" fillId="4" borderId="0" xfId="0" applyNumberFormat="1" applyFill="1" applyBorder="1"/>
    <xf numFmtId="1" fontId="0" fillId="4" borderId="1" xfId="0" applyNumberFormat="1" applyFill="1" applyBorder="1" applyAlignment="1">
      <alignment horizontal="center" vertical="center"/>
    </xf>
    <xf numFmtId="0" fontId="0" fillId="4" borderId="0" xfId="0" applyFill="1" applyBorder="1" applyAlignment="1">
      <alignment horizontal="left" vertical="top" wrapText="1"/>
    </xf>
    <xf numFmtId="0" fontId="0" fillId="2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</cellXfs>
  <cellStyles count="1">
    <cellStyle name="Standard" xfId="0" builtinId="0"/>
  </cellStyles>
  <dxfs count="22">
    <dxf>
      <font>
        <color theme="4" tint="0.79998168889431442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4" tint="0.79998168889431442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59996337778862885"/>
      </font>
    </dxf>
    <dxf>
      <font>
        <color theme="4" tint="0.79998168889431442"/>
      </font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FFCC"/>
      <color rgb="FF33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3"/>
  <sheetViews>
    <sheetView showGridLines="0" tabSelected="1" view="pageLayout" topLeftCell="A19" zoomScaleNormal="150" workbookViewId="0">
      <selection activeCell="H32" sqref="H32"/>
    </sheetView>
  </sheetViews>
  <sheetFormatPr baseColWidth="10" defaultRowHeight="13.2"/>
  <cols>
    <col min="1" max="1" width="14" customWidth="1"/>
    <col min="2" max="3" width="11.109375" bestFit="1" customWidth="1"/>
    <col min="4" max="4" width="13.44140625" customWidth="1"/>
    <col min="6" max="6" width="13.6640625" bestFit="1" customWidth="1"/>
    <col min="8" max="8" width="13.44140625" customWidth="1"/>
    <col min="12" max="12" width="12.5546875" customWidth="1"/>
    <col min="13" max="13" width="1.88671875" customWidth="1"/>
  </cols>
  <sheetData>
    <row r="1" spans="1:15" ht="15.6">
      <c r="A1" s="15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1:15">
      <c r="A2" s="17" t="s">
        <v>10</v>
      </c>
      <c r="B2" s="16"/>
      <c r="C2" s="16"/>
      <c r="D2" s="16"/>
      <c r="E2" s="16"/>
      <c r="F2" s="16"/>
      <c r="G2" s="16"/>
      <c r="H2" s="16"/>
      <c r="I2" s="22"/>
      <c r="J2" s="22"/>
      <c r="K2" s="22"/>
      <c r="L2" s="22"/>
    </row>
    <row r="3" spans="1:15">
      <c r="A3" s="16"/>
      <c r="B3" s="16"/>
      <c r="C3" s="16"/>
      <c r="D3" s="16"/>
      <c r="E3" s="16"/>
      <c r="F3" s="16"/>
      <c r="G3" s="16"/>
      <c r="H3" s="21"/>
      <c r="I3" s="35"/>
      <c r="J3" s="34"/>
      <c r="K3" s="34"/>
      <c r="L3" s="34"/>
    </row>
    <row r="4" spans="1:15">
      <c r="A4" s="18" t="s">
        <v>37</v>
      </c>
      <c r="B4" s="16"/>
      <c r="C4" s="16"/>
      <c r="D4" s="16"/>
      <c r="E4" s="16"/>
      <c r="F4" s="16"/>
      <c r="G4" s="16"/>
      <c r="H4" s="21"/>
      <c r="I4" s="33"/>
      <c r="J4" s="34"/>
      <c r="K4" s="23" t="s">
        <v>38</v>
      </c>
      <c r="L4" s="24"/>
      <c r="M4" s="25"/>
      <c r="N4" s="25"/>
      <c r="O4" s="25"/>
    </row>
    <row r="5" spans="1:15">
      <c r="A5" s="16"/>
      <c r="B5" s="16"/>
      <c r="C5" s="16"/>
      <c r="D5" s="16"/>
      <c r="E5" s="16"/>
      <c r="F5" s="16"/>
      <c r="G5" s="16"/>
      <c r="H5" s="21"/>
      <c r="I5" s="33"/>
      <c r="J5" s="34"/>
      <c r="K5" s="24" t="s">
        <v>25</v>
      </c>
      <c r="L5" s="24"/>
      <c r="M5" s="25"/>
      <c r="N5" s="25"/>
      <c r="O5" s="25"/>
    </row>
    <row r="6" spans="1:15" ht="15.6">
      <c r="A6" s="4" t="s">
        <v>7</v>
      </c>
      <c r="B6" s="4" t="s">
        <v>0</v>
      </c>
      <c r="C6" s="16"/>
      <c r="D6" s="16"/>
      <c r="E6" s="13" t="s">
        <v>11</v>
      </c>
      <c r="F6" s="13" t="s">
        <v>23</v>
      </c>
      <c r="G6" s="16"/>
      <c r="H6" s="21"/>
      <c r="I6" s="33"/>
      <c r="J6" s="34"/>
      <c r="K6" s="24" t="s">
        <v>26</v>
      </c>
      <c r="L6" s="24"/>
      <c r="M6" s="25"/>
      <c r="N6" s="25"/>
      <c r="O6" s="25"/>
    </row>
    <row r="7" spans="1:15">
      <c r="A7" s="1" t="s">
        <v>1</v>
      </c>
      <c r="B7" s="1"/>
      <c r="C7" s="16"/>
      <c r="D7" s="16"/>
      <c r="E7" s="2" t="s">
        <v>12</v>
      </c>
      <c r="F7" s="2">
        <v>1</v>
      </c>
      <c r="G7" s="16"/>
      <c r="H7" s="21"/>
      <c r="I7" s="33"/>
      <c r="J7" s="34"/>
      <c r="K7" s="24" t="s">
        <v>27</v>
      </c>
      <c r="L7" s="24"/>
      <c r="M7" s="25"/>
      <c r="N7" s="25"/>
      <c r="O7" s="25"/>
    </row>
    <row r="8" spans="1:15">
      <c r="A8" s="2" t="s">
        <v>2</v>
      </c>
      <c r="B8" s="2"/>
      <c r="C8" s="16"/>
      <c r="D8" s="16"/>
      <c r="E8" s="14" t="s">
        <v>14</v>
      </c>
      <c r="F8" s="2">
        <v>2</v>
      </c>
      <c r="G8" s="16"/>
      <c r="H8" s="21"/>
      <c r="I8" s="33"/>
      <c r="J8" s="33"/>
      <c r="K8" s="25"/>
      <c r="L8" s="25"/>
      <c r="M8" s="25"/>
      <c r="N8" s="25"/>
      <c r="O8" s="25"/>
    </row>
    <row r="9" spans="1:15">
      <c r="A9" s="1" t="s">
        <v>3</v>
      </c>
      <c r="B9" s="1"/>
      <c r="C9" s="16"/>
      <c r="D9" s="16"/>
      <c r="E9" s="14" t="s">
        <v>15</v>
      </c>
      <c r="F9" s="2">
        <v>3</v>
      </c>
      <c r="G9" s="16"/>
      <c r="H9" s="21"/>
      <c r="I9" s="33"/>
      <c r="J9" s="33"/>
      <c r="K9" s="25"/>
      <c r="L9" s="25"/>
      <c r="M9" s="25"/>
      <c r="N9" s="25"/>
      <c r="O9" s="25"/>
    </row>
    <row r="10" spans="1:15" ht="13.2" customHeight="1">
      <c r="A10" s="2" t="s">
        <v>4</v>
      </c>
      <c r="B10" s="2"/>
      <c r="C10" s="16"/>
      <c r="D10" s="16"/>
      <c r="E10" s="14" t="s">
        <v>16</v>
      </c>
      <c r="F10" s="2">
        <v>4</v>
      </c>
      <c r="G10" s="16"/>
      <c r="H10" s="21"/>
      <c r="I10" s="33"/>
      <c r="J10" s="36"/>
      <c r="K10" s="25"/>
      <c r="L10" s="25"/>
      <c r="M10" s="25"/>
      <c r="N10" s="25"/>
      <c r="O10" s="25"/>
    </row>
    <row r="11" spans="1:15">
      <c r="A11" s="1" t="s">
        <v>5</v>
      </c>
      <c r="B11" s="1" t="e">
        <f>AVERAGE(B7:B10)</f>
        <v>#DIV/0!</v>
      </c>
      <c r="C11" s="16"/>
      <c r="D11" s="16"/>
      <c r="E11" s="14" t="s">
        <v>17</v>
      </c>
      <c r="F11" s="2">
        <v>5</v>
      </c>
      <c r="G11" s="16"/>
      <c r="H11" s="21"/>
      <c r="I11" s="36"/>
      <c r="J11" s="36"/>
      <c r="K11" s="25"/>
      <c r="L11" s="25"/>
      <c r="M11" s="25"/>
      <c r="N11" s="25"/>
      <c r="O11" s="25"/>
    </row>
    <row r="12" spans="1:15" ht="15.6">
      <c r="A12" s="2" t="s">
        <v>24</v>
      </c>
      <c r="B12" s="32"/>
      <c r="C12" s="16"/>
      <c r="D12" s="16"/>
      <c r="E12" s="14" t="s">
        <v>18</v>
      </c>
      <c r="F12" s="2">
        <v>6</v>
      </c>
      <c r="G12" s="16"/>
      <c r="H12" s="21"/>
      <c r="I12" s="36"/>
      <c r="J12" s="36"/>
      <c r="K12" s="25"/>
      <c r="L12" s="25"/>
      <c r="M12" s="25"/>
      <c r="N12" s="25"/>
      <c r="O12" s="25"/>
    </row>
    <row r="13" spans="1:15" ht="13.2" customHeight="1">
      <c r="A13" s="1" t="s">
        <v>6</v>
      </c>
      <c r="B13" s="9" t="e">
        <f>B11*10000*B12</f>
        <v>#DIV/0!</v>
      </c>
      <c r="C13" s="16" t="s">
        <v>13</v>
      </c>
      <c r="D13" s="16"/>
      <c r="E13" s="14" t="s">
        <v>19</v>
      </c>
      <c r="F13" s="2">
        <v>7</v>
      </c>
      <c r="G13" s="16"/>
      <c r="H13" s="21"/>
      <c r="I13" s="36"/>
      <c r="J13" s="36"/>
      <c r="K13" s="25"/>
      <c r="L13" s="25"/>
      <c r="M13" s="25"/>
      <c r="N13" s="25"/>
      <c r="O13" s="25"/>
    </row>
    <row r="14" spans="1:15">
      <c r="A14" s="16"/>
      <c r="B14" s="16"/>
      <c r="C14" s="16"/>
      <c r="D14" s="16"/>
      <c r="E14" s="14" t="s">
        <v>20</v>
      </c>
      <c r="F14" s="2">
        <v>8</v>
      </c>
      <c r="G14" s="16"/>
      <c r="H14" s="21"/>
      <c r="I14" s="33"/>
      <c r="J14" s="33"/>
      <c r="K14" s="25"/>
      <c r="L14" s="25"/>
      <c r="M14" s="25"/>
      <c r="N14" s="25"/>
      <c r="O14" s="25"/>
    </row>
    <row r="15" spans="1:15">
      <c r="A15" s="22"/>
      <c r="B15" s="16"/>
      <c r="C15" s="16"/>
      <c r="D15" s="16"/>
      <c r="E15" s="14" t="s">
        <v>21</v>
      </c>
      <c r="F15" s="2">
        <v>9</v>
      </c>
      <c r="G15" s="16"/>
      <c r="H15" s="21"/>
      <c r="I15" s="33"/>
      <c r="J15" s="33"/>
      <c r="K15" s="25"/>
      <c r="L15" s="25"/>
      <c r="M15" s="25"/>
      <c r="N15" s="25"/>
      <c r="O15" s="25"/>
    </row>
    <row r="16" spans="1:15">
      <c r="A16" s="16"/>
      <c r="B16" s="27"/>
      <c r="C16" s="16"/>
      <c r="D16" s="16"/>
      <c r="E16" s="14" t="s">
        <v>22</v>
      </c>
      <c r="F16" s="2">
        <v>10</v>
      </c>
      <c r="G16" s="16"/>
      <c r="H16" s="21"/>
      <c r="K16" s="25"/>
      <c r="L16" s="25"/>
      <c r="M16" s="25"/>
      <c r="N16" s="25"/>
      <c r="O16" s="25"/>
    </row>
    <row r="17" spans="1:15">
      <c r="A17" s="16"/>
      <c r="B17" s="27"/>
      <c r="C17" s="16"/>
      <c r="D17" s="16"/>
      <c r="E17" s="16"/>
      <c r="F17" s="16"/>
      <c r="G17" s="16"/>
      <c r="H17" s="21"/>
      <c r="K17" s="25"/>
      <c r="L17" s="25"/>
      <c r="M17" s="25"/>
      <c r="N17" s="25"/>
      <c r="O17" s="25"/>
    </row>
    <row r="18" spans="1:15">
      <c r="A18" s="28" t="s">
        <v>39</v>
      </c>
      <c r="B18" s="16"/>
      <c r="C18" s="16"/>
      <c r="D18" s="16"/>
      <c r="E18" s="16"/>
      <c r="F18" s="16"/>
      <c r="G18" s="16"/>
      <c r="H18" s="21"/>
      <c r="K18" s="26" t="s">
        <v>42</v>
      </c>
      <c r="L18" s="24"/>
      <c r="M18" s="25"/>
      <c r="N18" s="25"/>
      <c r="O18" s="25"/>
    </row>
    <row r="19" spans="1:15">
      <c r="A19" s="16" t="s">
        <v>36</v>
      </c>
      <c r="B19" s="16"/>
      <c r="C19" s="16"/>
      <c r="D19" s="16"/>
      <c r="E19" s="16"/>
      <c r="F19" s="16"/>
      <c r="G19" s="16"/>
      <c r="H19" s="21"/>
      <c r="K19" s="55" t="s">
        <v>33</v>
      </c>
      <c r="L19" s="55"/>
      <c r="M19" s="55"/>
      <c r="N19" s="55"/>
      <c r="O19" s="55"/>
    </row>
    <row r="20" spans="1:15" ht="13.2" customHeight="1">
      <c r="A20" s="16"/>
      <c r="B20" s="16"/>
      <c r="C20" s="16"/>
      <c r="D20" s="16"/>
      <c r="E20" s="16"/>
      <c r="F20" s="16"/>
      <c r="G20" s="16"/>
      <c r="H20" s="21"/>
      <c r="K20" s="55"/>
      <c r="L20" s="55"/>
      <c r="M20" s="55"/>
      <c r="N20" s="55"/>
      <c r="O20" s="55"/>
    </row>
    <row r="21" spans="1:15">
      <c r="A21" s="5"/>
      <c r="B21" s="5"/>
      <c r="C21" s="5"/>
      <c r="D21" s="56" t="s">
        <v>43</v>
      </c>
      <c r="E21" s="56"/>
      <c r="F21" s="56" t="s">
        <v>8</v>
      </c>
      <c r="G21" s="56"/>
      <c r="H21" s="21"/>
      <c r="K21" s="55"/>
      <c r="L21" s="55"/>
      <c r="M21" s="55"/>
      <c r="N21" s="55"/>
      <c r="O21" s="55"/>
    </row>
    <row r="22" spans="1:15" ht="39.6">
      <c r="A22" s="3" t="s">
        <v>6</v>
      </c>
      <c r="B22" s="3" t="s">
        <v>9</v>
      </c>
      <c r="C22" s="3" t="s">
        <v>28</v>
      </c>
      <c r="D22" s="3" t="s">
        <v>29</v>
      </c>
      <c r="E22" s="3" t="s">
        <v>30</v>
      </c>
      <c r="F22" s="3" t="s">
        <v>29</v>
      </c>
      <c r="G22" s="3" t="s">
        <v>30</v>
      </c>
      <c r="H22" s="21"/>
      <c r="K22" s="55"/>
      <c r="L22" s="55"/>
      <c r="M22" s="55"/>
      <c r="N22" s="55"/>
      <c r="O22" s="55"/>
    </row>
    <row r="23" spans="1:15">
      <c r="A23" s="10" t="e">
        <f>B13</f>
        <v>#DIV/0!</v>
      </c>
      <c r="B23" s="10"/>
      <c r="C23" s="10">
        <f>25*9.5*B23</f>
        <v>0</v>
      </c>
      <c r="D23" s="6" t="e">
        <f>C23/A23</f>
        <v>#DIV/0!</v>
      </c>
      <c r="E23" s="6" t="e">
        <f>9.5-D23</f>
        <v>#DIV/0!</v>
      </c>
      <c r="F23" s="6" t="e">
        <f>D23*6.5</f>
        <v>#DIV/0!</v>
      </c>
      <c r="G23" s="6" t="e">
        <f>E23*6.5</f>
        <v>#DIV/0!</v>
      </c>
      <c r="H23" s="21"/>
      <c r="K23" s="55"/>
      <c r="L23" s="55"/>
      <c r="M23" s="55"/>
      <c r="N23" s="55"/>
      <c r="O23" s="55"/>
    </row>
    <row r="24" spans="1:15" s="31" customFormat="1">
      <c r="A24" s="29"/>
      <c r="B24" s="29"/>
      <c r="C24" s="29"/>
      <c r="D24" s="8" t="s">
        <v>31</v>
      </c>
      <c r="E24" s="8"/>
      <c r="F24" s="8" t="s">
        <v>31</v>
      </c>
      <c r="G24" s="8"/>
      <c r="H24" s="30"/>
      <c r="I24" s="36"/>
      <c r="J24" s="36"/>
      <c r="K24" s="55"/>
      <c r="L24" s="55"/>
      <c r="M24" s="55"/>
      <c r="N24" s="55"/>
      <c r="O24" s="55"/>
    </row>
    <row r="25" spans="1:15">
      <c r="A25" s="19"/>
      <c r="B25" s="19"/>
      <c r="C25" s="19"/>
      <c r="D25" s="12" t="e">
        <f>D23*1000</f>
        <v>#DIV/0!</v>
      </c>
      <c r="E25" s="11"/>
      <c r="F25" s="12" t="e">
        <f>F23*1000</f>
        <v>#DIV/0!</v>
      </c>
      <c r="G25" s="11"/>
      <c r="H25" s="21"/>
      <c r="I25" s="36"/>
      <c r="J25" s="36"/>
      <c r="K25" s="42"/>
      <c r="L25" s="42"/>
      <c r="M25" s="25"/>
      <c r="N25" s="25"/>
      <c r="O25" s="25"/>
    </row>
    <row r="26" spans="1:15">
      <c r="A26" s="19"/>
      <c r="B26" s="19"/>
      <c r="C26" s="19"/>
      <c r="D26" s="20"/>
      <c r="E26" s="20"/>
      <c r="F26" s="19"/>
      <c r="G26" s="19"/>
      <c r="H26" s="21"/>
      <c r="I26" s="34"/>
      <c r="J26" s="34"/>
      <c r="K26" s="24"/>
      <c r="L26" s="24"/>
      <c r="M26" s="25"/>
      <c r="N26" s="25"/>
      <c r="O26" s="25"/>
    </row>
    <row r="27" spans="1:15">
      <c r="A27" s="28" t="s">
        <v>40</v>
      </c>
      <c r="B27" s="16"/>
      <c r="C27" s="16"/>
      <c r="D27" s="16"/>
      <c r="E27" s="16"/>
      <c r="F27" s="16"/>
      <c r="G27" s="16"/>
      <c r="H27" s="21"/>
      <c r="I27" s="34"/>
      <c r="J27" s="34"/>
      <c r="K27" s="24"/>
      <c r="L27" s="24"/>
      <c r="M27" s="25"/>
      <c r="N27" s="25"/>
      <c r="O27" s="25"/>
    </row>
    <row r="28" spans="1:15">
      <c r="A28" s="16" t="s">
        <v>32</v>
      </c>
      <c r="B28" s="16"/>
      <c r="C28" s="16"/>
      <c r="D28" s="16"/>
      <c r="E28" s="16"/>
      <c r="F28" s="16"/>
      <c r="G28" s="16"/>
      <c r="H28" s="21"/>
      <c r="I28" s="34"/>
      <c r="J28" s="34"/>
      <c r="K28" s="24"/>
      <c r="L28" s="24"/>
      <c r="M28" s="25"/>
      <c r="N28" s="25"/>
      <c r="O28" s="25"/>
    </row>
    <row r="29" spans="1:15">
      <c r="A29" s="16"/>
      <c r="B29" s="16"/>
      <c r="C29" s="16"/>
      <c r="D29" s="16"/>
      <c r="E29" s="16"/>
      <c r="F29" s="16"/>
      <c r="G29" s="16"/>
      <c r="H29" s="21"/>
      <c r="I29" s="34"/>
      <c r="J29" s="34"/>
      <c r="K29" s="24"/>
      <c r="L29" s="24"/>
      <c r="M29" s="25"/>
      <c r="N29" s="25"/>
      <c r="O29" s="25"/>
    </row>
    <row r="30" spans="1:15">
      <c r="A30" s="5"/>
      <c r="B30" s="5"/>
      <c r="C30" s="5"/>
      <c r="D30" s="58" t="s">
        <v>43</v>
      </c>
      <c r="E30" s="59"/>
      <c r="F30" s="58" t="s">
        <v>8</v>
      </c>
      <c r="G30" s="59"/>
      <c r="H30" s="21"/>
      <c r="I30" s="34"/>
      <c r="J30" s="34"/>
      <c r="K30" s="24"/>
      <c r="L30" s="24"/>
      <c r="M30" s="25"/>
      <c r="N30" s="25"/>
      <c r="O30" s="25"/>
    </row>
    <row r="31" spans="1:15" ht="39.6">
      <c r="A31" s="3" t="s">
        <v>6</v>
      </c>
      <c r="B31" s="3" t="s">
        <v>9</v>
      </c>
      <c r="C31" s="3" t="s">
        <v>28</v>
      </c>
      <c r="D31" s="3" t="s">
        <v>29</v>
      </c>
      <c r="E31" s="3" t="s">
        <v>30</v>
      </c>
      <c r="F31" s="3" t="s">
        <v>29</v>
      </c>
      <c r="G31" s="3" t="s">
        <v>30</v>
      </c>
      <c r="H31" s="21"/>
      <c r="I31" s="34"/>
      <c r="J31" s="34"/>
      <c r="K31" s="24"/>
      <c r="L31" s="24"/>
      <c r="M31" s="25"/>
      <c r="N31" s="25"/>
      <c r="O31" s="25"/>
    </row>
    <row r="32" spans="1:15">
      <c r="A32" s="10" t="e">
        <f>B13</f>
        <v>#DIV/0!</v>
      </c>
      <c r="B32" s="54"/>
      <c r="C32" s="10">
        <f>100*9.5*B32</f>
        <v>0</v>
      </c>
      <c r="D32" s="6" t="e">
        <f>C32/A32</f>
        <v>#DIV/0!</v>
      </c>
      <c r="E32" s="6" t="e">
        <f>9.5-D32</f>
        <v>#DIV/0!</v>
      </c>
      <c r="F32" s="6" t="e">
        <f>D32*6.5</f>
        <v>#DIV/0!</v>
      </c>
      <c r="G32" s="6" t="e">
        <f>E32*6.5</f>
        <v>#DIV/0!</v>
      </c>
      <c r="H32" s="21"/>
      <c r="I32" s="34"/>
      <c r="J32" s="34"/>
      <c r="K32" s="24"/>
      <c r="L32" s="24"/>
      <c r="M32" s="25"/>
      <c r="N32" s="25"/>
      <c r="O32" s="25"/>
    </row>
    <row r="33" spans="1:15">
      <c r="A33" s="16"/>
      <c r="B33" s="16"/>
      <c r="C33" s="16"/>
      <c r="D33" s="8" t="s">
        <v>31</v>
      </c>
      <c r="E33" s="8"/>
      <c r="F33" s="8" t="s">
        <v>31</v>
      </c>
      <c r="G33" s="8"/>
      <c r="H33" s="21"/>
      <c r="I33" s="34"/>
      <c r="J33" s="34"/>
      <c r="K33" s="24"/>
      <c r="L33" s="24"/>
      <c r="M33" s="25"/>
      <c r="N33" s="25"/>
      <c r="O33" s="25"/>
    </row>
    <row r="34" spans="1:15">
      <c r="A34" s="16"/>
      <c r="B34" s="16"/>
      <c r="C34" s="16"/>
      <c r="D34" s="12" t="e">
        <f>D32*1000</f>
        <v>#DIV/0!</v>
      </c>
      <c r="E34" s="7"/>
      <c r="F34" s="12" t="e">
        <f>F32*1000</f>
        <v>#DIV/0!</v>
      </c>
      <c r="G34" s="7"/>
      <c r="H34" s="21"/>
      <c r="I34" s="34"/>
      <c r="J34" s="34"/>
      <c r="K34" s="24"/>
      <c r="L34" s="24"/>
      <c r="M34" s="25"/>
      <c r="N34" s="25"/>
      <c r="O34" s="25"/>
    </row>
    <row r="35" spans="1:15">
      <c r="K35" s="25"/>
      <c r="L35" s="25"/>
      <c r="M35" s="25"/>
      <c r="N35" s="25"/>
      <c r="O35" s="25"/>
    </row>
    <row r="36" spans="1:15" ht="13.8">
      <c r="A36" s="28" t="s">
        <v>41</v>
      </c>
      <c r="B36" s="16"/>
      <c r="C36" s="16"/>
      <c r="D36" s="16"/>
      <c r="E36" s="16"/>
      <c r="F36" s="16"/>
      <c r="G36" s="16"/>
      <c r="H36" s="21"/>
      <c r="I36" s="33"/>
      <c r="J36" s="33"/>
      <c r="K36" s="24"/>
      <c r="L36" s="25"/>
      <c r="M36" s="25"/>
      <c r="N36" s="25"/>
      <c r="O36" s="25"/>
    </row>
    <row r="37" spans="1:15">
      <c r="A37" s="41" t="s">
        <v>35</v>
      </c>
      <c r="B37" s="16"/>
      <c r="C37" s="16"/>
      <c r="D37" s="16"/>
      <c r="E37" s="16"/>
      <c r="F37" s="16"/>
      <c r="G37" s="16"/>
      <c r="H37" s="21"/>
      <c r="I37" s="33"/>
      <c r="J37" s="33"/>
      <c r="K37" s="24"/>
      <c r="L37" s="25"/>
      <c r="M37" s="25"/>
      <c r="N37" s="25"/>
      <c r="O37" s="25"/>
    </row>
    <row r="38" spans="1:15">
      <c r="A38" s="16"/>
      <c r="B38" s="16"/>
      <c r="C38" s="16"/>
      <c r="D38" s="16"/>
      <c r="E38" s="16"/>
      <c r="F38" s="16"/>
      <c r="G38" s="16"/>
      <c r="H38" s="21"/>
      <c r="I38" s="33"/>
      <c r="J38" s="43"/>
      <c r="K38" s="24"/>
      <c r="L38" s="25"/>
      <c r="M38" s="25"/>
      <c r="N38" s="25"/>
      <c r="O38" s="25"/>
    </row>
    <row r="39" spans="1:15">
      <c r="A39" s="5"/>
      <c r="B39" s="5"/>
      <c r="C39" s="5"/>
      <c r="D39" s="56" t="s">
        <v>43</v>
      </c>
      <c r="E39" s="56"/>
      <c r="F39" s="56" t="s">
        <v>34</v>
      </c>
      <c r="G39" s="56"/>
      <c r="H39" s="57"/>
      <c r="I39" s="57"/>
      <c r="J39" s="44"/>
      <c r="K39" s="49"/>
      <c r="L39" s="25"/>
      <c r="M39" s="25"/>
      <c r="N39" s="25"/>
      <c r="O39" s="25"/>
    </row>
    <row r="40" spans="1:15" ht="39.6">
      <c r="A40" s="3" t="s">
        <v>6</v>
      </c>
      <c r="B40" s="3" t="s">
        <v>9</v>
      </c>
      <c r="C40" s="3" t="s">
        <v>28</v>
      </c>
      <c r="D40" s="3" t="s">
        <v>29</v>
      </c>
      <c r="E40" s="3" t="s">
        <v>30</v>
      </c>
      <c r="F40" s="3" t="s">
        <v>29</v>
      </c>
      <c r="G40" s="3" t="s">
        <v>30</v>
      </c>
      <c r="H40" s="37"/>
      <c r="I40" s="37"/>
      <c r="J40" s="45"/>
      <c r="K40" s="50"/>
      <c r="L40" s="25"/>
      <c r="M40" s="25"/>
      <c r="N40" s="25"/>
      <c r="O40" s="25"/>
    </row>
    <row r="41" spans="1:15">
      <c r="A41" s="10" t="e">
        <f>B13</f>
        <v>#DIV/0!</v>
      </c>
      <c r="B41" s="10"/>
      <c r="C41" s="54">
        <f>400*1.9*B41</f>
        <v>0</v>
      </c>
      <c r="D41" s="6" t="e">
        <f>C41/A41</f>
        <v>#DIV/0!</v>
      </c>
      <c r="E41" s="6" t="e">
        <f>1.9-D41</f>
        <v>#DIV/0!</v>
      </c>
      <c r="F41" s="6" t="e">
        <f>D41*26.5</f>
        <v>#DIV/0!</v>
      </c>
      <c r="G41" s="6" t="e">
        <f>E41*26.5</f>
        <v>#DIV/0!</v>
      </c>
      <c r="H41" s="38"/>
      <c r="I41" s="20"/>
      <c r="J41" s="46"/>
      <c r="K41" s="51"/>
      <c r="L41" s="25"/>
      <c r="M41" s="25"/>
      <c r="N41" s="25"/>
      <c r="O41" s="25"/>
    </row>
    <row r="42" spans="1:15">
      <c r="A42" s="29"/>
      <c r="B42" s="29"/>
      <c r="C42" s="29"/>
      <c r="D42" s="8" t="s">
        <v>31</v>
      </c>
      <c r="E42" s="8"/>
      <c r="F42" s="8" t="s">
        <v>31</v>
      </c>
      <c r="G42" s="8"/>
      <c r="H42" s="39"/>
      <c r="I42" s="39"/>
      <c r="J42" s="47"/>
      <c r="K42" s="52"/>
      <c r="L42" s="25"/>
      <c r="M42" s="25"/>
      <c r="N42" s="25"/>
      <c r="O42" s="25"/>
    </row>
    <row r="43" spans="1:15">
      <c r="A43" s="19"/>
      <c r="B43" s="19"/>
      <c r="C43" s="19"/>
      <c r="D43" s="12" t="e">
        <f>D41*1000</f>
        <v>#DIV/0!</v>
      </c>
      <c r="E43" s="11"/>
      <c r="F43" s="12" t="e">
        <f>F41*1000</f>
        <v>#DIV/0!</v>
      </c>
      <c r="G43" s="11"/>
      <c r="H43" s="40"/>
      <c r="I43" s="40"/>
      <c r="J43" s="48"/>
      <c r="K43" s="53"/>
      <c r="L43" s="25"/>
      <c r="M43" s="25"/>
      <c r="N43" s="25"/>
      <c r="O43" s="25"/>
    </row>
  </sheetData>
  <sheetProtection algorithmName="SHA-512" hashValue="URdU8Qhsu/6pOzRAhJ8O2+DjrdBswKQ436OxyAtVGLegkmHnPG3Rlu92Nczp+aABAYOkOd/CE9Y7QbzA8lilvg==" saltValue="/mXi8PHX4GvhHLmNimH/ig==" spinCount="100000" sheet="1" objects="1" scenarios="1"/>
  <protectedRanges>
    <protectedRange sqref="B32" name="Bereich4"/>
    <protectedRange sqref="B23" name="Bereich3"/>
    <protectedRange sqref="B12" name="Bereich2"/>
    <protectedRange sqref="B7:B10" name="Bereich1"/>
    <protectedRange sqref="B41" name="Bereich3_1"/>
  </protectedRanges>
  <mergeCells count="8">
    <mergeCell ref="K19:O24"/>
    <mergeCell ref="D21:E21"/>
    <mergeCell ref="F21:G21"/>
    <mergeCell ref="D39:E39"/>
    <mergeCell ref="F39:G39"/>
    <mergeCell ref="H39:I39"/>
    <mergeCell ref="F30:G30"/>
    <mergeCell ref="D30:E30"/>
  </mergeCells>
  <conditionalFormatting sqref="D23 D32">
    <cfRule type="cellIs" dxfId="21" priority="47" operator="greaterThanOrEqual">
      <formula>9.505</formula>
    </cfRule>
  </conditionalFormatting>
  <conditionalFormatting sqref="E32 G32 G23 E23 E41 G41">
    <cfRule type="cellIs" dxfId="20" priority="46" operator="lessThanOrEqual">
      <formula>-0.005</formula>
    </cfRule>
  </conditionalFormatting>
  <conditionalFormatting sqref="F23 F32">
    <cfRule type="cellIs" dxfId="19" priority="42" operator="greaterThanOrEqual">
      <formula>61.755</formula>
    </cfRule>
  </conditionalFormatting>
  <conditionalFormatting sqref="B7:B10">
    <cfRule type="cellIs" dxfId="18" priority="25" operator="between">
      <formula>1</formula>
      <formula>24</formula>
    </cfRule>
    <cfRule type="cellIs" dxfId="17" priority="31" operator="lessThan">
      <formula>1</formula>
    </cfRule>
  </conditionalFormatting>
  <conditionalFormatting sqref="B32 B12 B23 B41">
    <cfRule type="cellIs" dxfId="16" priority="28" operator="lessThan">
      <formula>0.001</formula>
    </cfRule>
  </conditionalFormatting>
  <conditionalFormatting sqref="D23:G29 D32:G34 F30:G30">
    <cfRule type="containsErrors" dxfId="15" priority="48">
      <formula>ISERROR(D23)</formula>
    </cfRule>
  </conditionalFormatting>
  <conditionalFormatting sqref="B11:B13">
    <cfRule type="containsErrors" dxfId="14" priority="20">
      <formula>ISERROR(B11)</formula>
    </cfRule>
  </conditionalFormatting>
  <conditionalFormatting sqref="A23:A26 A32:A33 A28:A30">
    <cfRule type="containsErrors" dxfId="13" priority="19">
      <formula>ISERROR(A23)</formula>
    </cfRule>
  </conditionalFormatting>
  <conditionalFormatting sqref="C23">
    <cfRule type="cellIs" dxfId="12" priority="15" operator="equal">
      <formula>0</formula>
    </cfRule>
  </conditionalFormatting>
  <conditionalFormatting sqref="C32">
    <cfRule type="cellIs" dxfId="11" priority="14" operator="equal">
      <formula>0</formula>
    </cfRule>
  </conditionalFormatting>
  <conditionalFormatting sqref="D41">
    <cfRule type="cellIs" dxfId="10" priority="12" operator="greaterThanOrEqual">
      <formula>1.905</formula>
    </cfRule>
  </conditionalFormatting>
  <conditionalFormatting sqref="F41">
    <cfRule type="cellIs" dxfId="9" priority="10" operator="greaterThanOrEqual">
      <formula>50.355</formula>
    </cfRule>
  </conditionalFormatting>
  <conditionalFormatting sqref="D41:G43">
    <cfRule type="containsErrors" dxfId="8" priority="13">
      <formula>ISERROR(D41)</formula>
    </cfRule>
  </conditionalFormatting>
  <conditionalFormatting sqref="A41:A43">
    <cfRule type="containsErrors" dxfId="7" priority="8">
      <formula>ISERROR(A41)</formula>
    </cfRule>
  </conditionalFormatting>
  <conditionalFormatting sqref="C41">
    <cfRule type="cellIs" dxfId="6" priority="7" operator="equal">
      <formula>0</formula>
    </cfRule>
  </conditionalFormatting>
  <conditionalFormatting sqref="I41">
    <cfRule type="cellIs" dxfId="5" priority="5" operator="lessThan">
      <formula>0</formula>
    </cfRule>
  </conditionalFormatting>
  <conditionalFormatting sqref="H41">
    <cfRule type="cellIs" dxfId="4" priority="4" operator="greaterThan">
      <formula>61.75</formula>
    </cfRule>
  </conditionalFormatting>
  <conditionalFormatting sqref="H41:I43">
    <cfRule type="containsErrors" dxfId="3" priority="6">
      <formula>ISERROR(H41)</formula>
    </cfRule>
  </conditionalFormatting>
  <conditionalFormatting sqref="K41">
    <cfRule type="cellIs" dxfId="2" priority="2" operator="lessThan">
      <formula>0</formula>
    </cfRule>
  </conditionalFormatting>
  <conditionalFormatting sqref="J41">
    <cfRule type="cellIs" dxfId="1" priority="1" operator="greaterThan">
      <formula>61.75</formula>
    </cfRule>
  </conditionalFormatting>
  <conditionalFormatting sqref="J41:K43">
    <cfRule type="containsErrors" dxfId="0" priority="3">
      <formula>ISERROR(J41)</formula>
    </cfRule>
  </conditionalFormatting>
  <pageMargins left="0.70866141732283472" right="0.70866141732283472" top="0.74803149606299213" bottom="0.74803149606299213" header="0.31496062992125984" footer="0.31496062992125984"/>
  <pageSetup paperSize="9" scale="77" orientation="landscape" r:id="rId1"/>
  <headerFooter>
    <oddHeader>&amp;C&amp;"News Gothic Lt BT,Fett"&amp;12Cell dilution series for 3D CoSeedis™&amp;R&amp;G</oddHeader>
    <oddFooter>&amp;C&amp;"-,Standard"&amp;K00-034www.biopply.com │ service@biopply.com&amp;"News Gothic Lt BT,Standard"
&amp;"-,Standard"&amp;8AT_DS-V3_20200706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abc biopply ag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Felber Jacqueline</dc:creator>
  <cp:lastModifiedBy>Biopply - Calatayud Natacha</cp:lastModifiedBy>
  <cp:lastPrinted>2018-04-04T19:04:47Z</cp:lastPrinted>
  <dcterms:created xsi:type="dcterms:W3CDTF">2018-03-29T17:57:35Z</dcterms:created>
  <dcterms:modified xsi:type="dcterms:W3CDTF">2020-07-06T07:59:25Z</dcterms:modified>
</cp:coreProperties>
</file>